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Работа с сайтом\2025 год\февраль\"/>
    </mc:Choice>
  </mc:AlternateContent>
  <bookViews>
    <workbookView xWindow="0" yWindow="0" windowWidth="27885" windowHeight="10995"/>
  </bookViews>
  <sheets>
    <sheet name="Приложение" sheetId="3" r:id="rId1"/>
  </sheets>
  <calcPr calcId="162913"/>
</workbook>
</file>

<file path=xl/calcChain.xml><?xml version="1.0" encoding="utf-8"?>
<calcChain xmlns="http://schemas.openxmlformats.org/spreadsheetml/2006/main">
  <c r="E39" i="3" l="1"/>
  <c r="G31" i="3"/>
  <c r="G37" i="3"/>
  <c r="G29" i="3" l="1"/>
  <c r="G13" i="3"/>
  <c r="E37" i="3"/>
  <c r="E40" i="3" l="1"/>
  <c r="E41" i="3"/>
  <c r="E38" i="3"/>
  <c r="D34" i="3"/>
  <c r="D35" i="3"/>
  <c r="C23" i="3"/>
  <c r="E33" i="3"/>
  <c r="C27" i="3"/>
  <c r="F35" i="3"/>
  <c r="F34" i="3"/>
  <c r="F27" i="3"/>
  <c r="F23" i="3"/>
  <c r="F19" i="3"/>
  <c r="F17" i="3" s="1"/>
  <c r="F11" i="3"/>
  <c r="F9" i="3"/>
  <c r="F7" i="3"/>
  <c r="F6" i="3" l="1"/>
  <c r="F5" i="3" s="1"/>
  <c r="F4" i="3" s="1"/>
  <c r="G41" i="3"/>
  <c r="C11" i="3"/>
  <c r="D11" i="3"/>
  <c r="C34" i="3" l="1"/>
  <c r="C35" i="3"/>
  <c r="E30" i="3"/>
  <c r="D27" i="3" l="1"/>
  <c r="D23" i="3" s="1"/>
  <c r="E31" i="3" l="1"/>
  <c r="E29" i="3"/>
  <c r="E21" i="3"/>
  <c r="E20" i="3"/>
  <c r="D19" i="3"/>
  <c r="D17" i="3" s="1"/>
  <c r="C19" i="3"/>
  <c r="C17" i="3" s="1"/>
  <c r="G21" i="3"/>
  <c r="G20" i="3"/>
  <c r="G25" i="3"/>
  <c r="E27" i="3" l="1"/>
  <c r="C7" i="3"/>
  <c r="E35" i="3" l="1"/>
  <c r="G35" i="3"/>
  <c r="G38" i="3"/>
  <c r="G32" i="3"/>
  <c r="G27" i="3"/>
  <c r="G26" i="3"/>
  <c r="G24" i="3"/>
  <c r="G22" i="3"/>
  <c r="G19" i="3"/>
  <c r="G18" i="3"/>
  <c r="G15" i="3"/>
  <c r="G12" i="3"/>
  <c r="G10" i="3"/>
  <c r="G8" i="3"/>
  <c r="D9" i="3"/>
  <c r="E8" i="3"/>
  <c r="E10" i="3"/>
  <c r="E34" i="3" l="1"/>
  <c r="G34" i="3"/>
  <c r="G9" i="3"/>
  <c r="E32" i="3"/>
  <c r="E26" i="3"/>
  <c r="E25" i="3"/>
  <c r="E24" i="3"/>
  <c r="E22" i="3"/>
  <c r="E19" i="3"/>
  <c r="E18" i="3"/>
  <c r="E15" i="3"/>
  <c r="E12" i="3"/>
  <c r="D7" i="3"/>
  <c r="D6" i="3" s="1"/>
  <c r="C9" i="3"/>
  <c r="D5" i="3" l="1"/>
  <c r="C6" i="3"/>
  <c r="G17" i="3"/>
  <c r="E9" i="3"/>
  <c r="G7" i="3"/>
  <c r="G23" i="3"/>
  <c r="G11" i="3"/>
  <c r="E23" i="3"/>
  <c r="E7" i="3"/>
  <c r="E11" i="3"/>
  <c r="E17" i="3"/>
  <c r="D4" i="3" l="1"/>
  <c r="C5" i="3"/>
  <c r="G6" i="3"/>
  <c r="E6" i="3"/>
  <c r="C4" i="3" l="1"/>
  <c r="G4" i="3"/>
  <c r="G5" i="3"/>
  <c r="E5" i="3"/>
  <c r="E4" i="3" l="1"/>
</calcChain>
</file>

<file path=xl/sharedStrings.xml><?xml version="1.0" encoding="utf-8"?>
<sst xmlns="http://schemas.openxmlformats.org/spreadsheetml/2006/main" count="82" uniqueCount="82">
  <si>
    <t>Код бюджетной классификации (без указания кода главного администратора доходов бюджета)</t>
  </si>
  <si>
    <t>Наименование доходов</t>
  </si>
  <si>
    <t>Темп роста к соответствующему периоду прошлого года, %</t>
  </si>
  <si>
    <t>ДОХОДЫ БЮДЖЕТА - ВСЕГО</t>
  </si>
  <si>
    <t>1 00 00000 00 0000 000</t>
  </si>
  <si>
    <t>НАЛОГОВЫЕ И НЕНАЛОГОВЫЕ ДОХОДЫ</t>
  </si>
  <si>
    <t>НАЛОГОВЫЕ ДОХОДЫ</t>
  </si>
  <si>
    <t>1 01 00000 00 0000 000</t>
  </si>
  <si>
    <t>НАЛОГИ НА ПРИБЫЛЬ, ДОХОДЫ</t>
  </si>
  <si>
    <t>1 01 02000 01 0000 110</t>
  </si>
  <si>
    <t>Налог на доходы физических лиц</t>
  </si>
  <si>
    <t>1 03 00000 00 0000 000</t>
  </si>
  <si>
    <t>НАЛОГИ НА ТОВАРЫ (РАБОТЫ, УСЛУГИ), РЕАЛИЗУЕМЫЕ НА ТЕРРИТОРИИ РОССИЙСКОЙ ФЕДЕРАЦИИ</t>
  </si>
  <si>
    <t>1 03 02000 01 0000 110</t>
  </si>
  <si>
    <t>Акцизы по подакцизным товарам (продукции), производимым на территории Российской Федерации</t>
  </si>
  <si>
    <t>1 05 00000 00 0000 000</t>
  </si>
  <si>
    <t>НАЛОГИ НА СОВОКУПНЫЙ ДОХОД</t>
  </si>
  <si>
    <t>1 05 01000 00 0000 110</t>
  </si>
  <si>
    <t>Налог, взимаемый в связи с применением упрощенной системы налогообложения</t>
  </si>
  <si>
    <t>1 06 00000 00 0000 000</t>
  </si>
  <si>
    <t>НАЛОГИ НА ИМУЩЕСТВО</t>
  </si>
  <si>
    <t>1 08 00000 00 0000 000</t>
  </si>
  <si>
    <t>ГОСУДАРСТВЕННАЯ ПОШЛИНА</t>
  </si>
  <si>
    <t>НЕНАЛОГОВЫЕ ДОХОДЫ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</si>
  <si>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</si>
  <si>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</si>
  <si>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1 12 00000 00 0000 000</t>
  </si>
  <si>
    <t>ПЛАТЕЖИ ПРИ ПОЛЬЗОВАНИИ ПРИРОДНЫМИ РЕСУРСАМИ</t>
  </si>
  <si>
    <t>1 13 00000 00 0000 000</t>
  </si>
  <si>
    <t>ДОХОДЫ ОТ ОКАЗАНИЯ ПЛАТНЫХ УСЛУГ (РАБОТ) И КОМПЕНСАЦИИ ЗАТРАТ ГОСУДАРСТВА</t>
  </si>
  <si>
    <t>1 14 00000 00 0000 000</t>
  </si>
  <si>
    <t>ДОХОДЫ ОТ ПРОДАЖИ МАТЕРИАЛЬНЫХ И НЕМАТЕРИАЛЬНЫХ АКТИВОВ</t>
  </si>
  <si>
    <t>1 16 00000 00 0000 000</t>
  </si>
  <si>
    <t>ШТРАФЫ, САНКЦИИ, ВОЗМЕЩЕНИЕ УЩЕРБА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</si>
  <si>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</si>
  <si>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</si>
  <si>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</si>
  <si>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</si>
  <si>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</si>
  <si>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</si>
  <si>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2 19 00000 00 0000 000</t>
  </si>
  <si>
    <t>ВОЗВРАТ ОСТАТКОВ СУБСИДИЙ, СУБВЕНЦИЙ И ИНЫХ МЕЖБЮДЖЕТНЫХ ТРАНСФЕРТОВ, ИМЕЮЩИХ ЦЕЛЕВОЕ НАЗНАЧЕНИЕ, ПРОШЛЫХ ЛЕТ</t>
  </si>
  <si>
    <t>Налог на имущество физических лиц</t>
  </si>
  <si>
    <t>1 06 01000 00 0000 110</t>
  </si>
  <si>
    <t>Земельный налог</t>
  </si>
  <si>
    <t>1 06 06000 00 0000 110</t>
  </si>
  <si>
    <t>Единый налог на вмененный доход для отдельных видов деятельности</t>
  </si>
  <si>
    <t>1 05 04010 02 0000 110</t>
  </si>
  <si>
    <t>Налог, взимаемый с применением патентной системы налогообложения</t>
  </si>
  <si>
    <t>1 05 02010 02 0000 110</t>
  </si>
  <si>
    <t>2 02 20000 00 0000 150</t>
  </si>
  <si>
    <t>2 02 30000 00 0000 150</t>
  </si>
  <si>
    <t>2 02 40000 00 0000 150</t>
  </si>
  <si>
    <t>Иные межбюджетные трансферты</t>
  </si>
  <si>
    <t>1 05 03010 01 0000 110</t>
  </si>
  <si>
    <t>Единый сельскохозяйственный налог</t>
  </si>
  <si>
    <t>1 06 06040 00 0000 110</t>
  </si>
  <si>
    <t>1 06 06030 00 0000 110</t>
  </si>
  <si>
    <t>Земельный налог с организаций</t>
  </si>
  <si>
    <t>Земельный налог с физ. лиц</t>
  </si>
  <si>
    <t>1 14 02000 00 0000 410</t>
  </si>
  <si>
    <t>Доходы от продажи квартир, находящихся в собственности городских округов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</si>
  <si>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</si>
  <si>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продажи земельных участков, находящихся в государственной и муниципальной собственности</t>
  </si>
  <si>
    <t>1 14 01000 00 0000 410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</si>
  <si>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</si>
  <si>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 xml:space="preserve"> </t>
  </si>
  <si>
    <t>2 02 10 000 00 0000 150</t>
  </si>
  <si>
    <t>Дотации бюджетам бюджетной системы Российской Федерации</t>
  </si>
  <si>
    <t xml:space="preserve">% исполнение годового плана </t>
  </si>
  <si>
    <t>1 14 06010 00 0000 430</t>
  </si>
  <si>
    <t>1 14 06300 00 0000 430</t>
  </si>
  <si>
    <t>2 07 00000 00 0000 150</t>
  </si>
  <si>
    <t>Прочие безвозмездные поступления</t>
  </si>
  <si>
    <t>1 05 07000 01 0000 110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</si>
  <si>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</si>
  <si>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>1 17 00000 00 0000 000</t>
  </si>
  <si>
    <t>ПРОЧИЕ НЕНАЛОГОВЫЕ ДОХОДЫ</t>
  </si>
  <si>
    <r>
      <t xml:space="preserve">План по решению о бюджете на </t>
    </r>
    <r>
      <rPr>
        <b/>
        <i/>
        <sz val="9"/>
        <rFont val="Calibri"/>
        <family val="2"/>
        <charset val="204"/>
      </rPr>
      <t>2025 год</t>
    </r>
    <r>
      <rPr>
        <b/>
        <sz val="9"/>
        <rFont val="Calibri"/>
        <family val="2"/>
        <charset val="204"/>
      </rPr>
      <t>, 
тыс. руб.</t>
    </r>
  </si>
  <si>
    <t>Cведения об исполнении бюджета городского округа Реутов по доходам в разрезе видов доходов в сравнении с запланированными значениями на соответствующий период и в сравнении с соответствующим периодом прошлого года (по состоянию на 01.03.2025)</t>
  </si>
  <si>
    <r>
      <t xml:space="preserve">Фактически исполнено по состоянию на </t>
    </r>
    <r>
      <rPr>
        <b/>
        <i/>
        <sz val="9"/>
        <rFont val="Calibri"/>
        <family val="2"/>
        <charset val="204"/>
      </rPr>
      <t xml:space="preserve">01.03.2024 </t>
    </r>
    <r>
      <rPr>
        <b/>
        <sz val="9"/>
        <rFont val="Calibri"/>
        <family val="2"/>
        <charset val="204"/>
      </rPr>
      <t>тыс. руб.</t>
    </r>
  </si>
  <si>
    <r>
      <rPr>
        <b/>
        <sz val="9"/>
        <rFont val="Calibri"/>
        <family val="2"/>
        <charset val="204"/>
      </rPr>
      <t xml:space="preserve">Фактически исполнено по состоянию </t>
    </r>
    <r>
      <rPr>
        <sz val="9"/>
        <rFont val="Calibri"/>
        <family val="2"/>
        <charset val="204"/>
      </rPr>
      <t>на</t>
    </r>
    <r>
      <rPr>
        <i/>
        <sz val="9"/>
        <rFont val="Calibri"/>
        <family val="2"/>
        <charset val="204"/>
      </rPr>
      <t xml:space="preserve"> </t>
    </r>
    <r>
      <rPr>
        <b/>
        <i/>
        <sz val="9"/>
        <rFont val="Calibri"/>
        <family val="2"/>
        <charset val="204"/>
      </rPr>
      <t>01.03.2025</t>
    </r>
    <r>
      <rPr>
        <sz val="9"/>
        <rFont val="Calibri"/>
        <family val="2"/>
        <charset val="204"/>
      </rPr>
      <t xml:space="preserve">
тыс. руб.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</si>
</sst>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#,##0.00_ ;[Red]\-#,##0.00\ 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Calibri"/>
      <family val="2"/>
      <charset val="204"/>
    </font>
    <font>
      <b/>
      <sz val="9"/>
      <color rgb="FF000000"/>
      <name val="Calibri"/>
      <family val="2"/>
      <charset val="204"/>
    </font>
    <font>
      <b/>
      <sz val="9"/>
      <color theme="1"/>
      <name val="Calibri"/>
      <family val="2"/>
      <charset val="204"/>
    </font>
    <font>
      <sz val="10"/>
      <name val="Calibri"/>
      <family val="2"/>
      <charset val="204"/>
    </font>
    <font>
      <sz val="9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b/>
      <sz val="10"/>
      <color theme="1"/>
      <name val="Calibri"/>
      <family val="2"/>
      <charset val="204"/>
    </font>
    <font>
      <b/>
      <sz val="10"/>
      <name val="Calibri"/>
      <family val="2"/>
      <charset val="204"/>
    </font>
    <font>
      <sz val="11"/>
      <color indexed="8"/>
      <name val="Calibri"/>
      <family val="2"/>
      <scheme val="minor"/>
    </font>
    <font>
      <b/>
      <sz val="8"/>
      <color rgb="FF000000"/>
      <name val="Arial"/>
      <family val="2"/>
      <charset val="204"/>
    </font>
    <font>
      <b/>
      <sz val="9"/>
      <name val="Calibri"/>
      <family val="2"/>
      <charset val="204"/>
    </font>
    <font>
      <b/>
      <i/>
      <sz val="9"/>
      <name val="Calibri"/>
      <family val="2"/>
      <charset val="204"/>
    </font>
    <font>
      <sz val="9"/>
      <name val="Calibri"/>
      <family val="2"/>
      <charset val="204"/>
    </font>
    <font>
      <i/>
      <sz val="9"/>
      <name val="Calibri"/>
      <family val="2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125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165" fontId="12" fillId="0" borderId="0" xfId="1" applyNumberFormat="1" applyFont="1" applyBorder="1" applyAlignment="1">
      <alignment horizontal="right" vertical="center"/>
    </xf>
    <xf numFmtId="0" fontId="0" fillId="0" borderId="0" xfId="0" applyBorder="1"/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4" fontId="7" fillId="0" borderId="8" xfId="0" applyNumberFormat="1" applyFont="1" applyBorder="1" applyAlignment="1">
      <alignment horizontal="right" vertical="center" wrapText="1"/>
    </xf>
    <xf numFmtId="4" fontId="7" fillId="0" borderId="11" xfId="0" applyNumberFormat="1" applyFont="1" applyBorder="1" applyAlignment="1">
      <alignment horizontal="right" vertical="center" wrapText="1"/>
    </xf>
    <xf numFmtId="4" fontId="7" fillId="0" borderId="10" xfId="0" applyNumberFormat="1" applyFont="1" applyBorder="1" applyAlignment="1">
      <alignment horizontal="right" vertical="center" wrapText="1"/>
    </xf>
    <xf numFmtId="4" fontId="5" fillId="0" borderId="9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 wrapText="1"/>
    </xf>
    <xf numFmtId="4" fontId="7" fillId="0" borderId="17" xfId="0" applyNumberFormat="1" applyFont="1" applyBorder="1" applyAlignment="1">
      <alignment horizontal="right" vertical="center"/>
    </xf>
    <xf numFmtId="4" fontId="7" fillId="0" borderId="18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4" fontId="7" fillId="0" borderId="15" xfId="0" applyNumberFormat="1" applyFont="1" applyBorder="1" applyAlignment="1">
      <alignment horizontal="right" vertical="center"/>
    </xf>
    <xf numFmtId="4" fontId="7" fillId="0" borderId="16" xfId="0" applyNumberFormat="1" applyFont="1" applyBorder="1" applyAlignment="1">
      <alignment horizontal="right" vertical="center"/>
    </xf>
    <xf numFmtId="0" fontId="4" fillId="0" borderId="19" xfId="0" applyFont="1" applyBorder="1" applyAlignment="1">
      <alignment horizontal="center" vertical="center" wrapText="1"/>
    </xf>
    <xf numFmtId="164" fontId="6" fillId="0" borderId="19" xfId="0" applyNumberFormat="1" applyFont="1" applyBorder="1" applyAlignment="1">
      <alignment horizontal="center" vertical="center"/>
    </xf>
    <xf numFmtId="164" fontId="10" fillId="0" borderId="20" xfId="0" applyNumberFormat="1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164" fontId="6" fillId="0" borderId="21" xfId="0" applyNumberFormat="1" applyFont="1" applyBorder="1" applyAlignment="1">
      <alignment horizontal="center" vertical="center"/>
    </xf>
    <xf numFmtId="164" fontId="6" fillId="0" borderId="22" xfId="0" applyNumberFormat="1" applyFont="1" applyBorder="1" applyAlignment="1">
      <alignment horizontal="center" vertical="center"/>
    </xf>
    <xf numFmtId="4" fontId="7" fillId="0" borderId="16" xfId="0" applyNumberFormat="1" applyFont="1" applyBorder="1" applyAlignment="1">
      <alignment horizontal="right" vertical="center" wrapText="1"/>
    </xf>
    <xf numFmtId="164" fontId="9" fillId="0" borderId="2" xfId="0" applyNumberFormat="1" applyFont="1" applyBorder="1" applyAlignment="1">
      <alignment horizontal="center" vertical="center"/>
    </xf>
    <xf numFmtId="4" fontId="7" fillId="0" borderId="17" xfId="0" applyNumberFormat="1" applyFont="1" applyBorder="1" applyAlignment="1">
      <alignment horizontal="righ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NumberFormat="1" applyFont="1" applyFill="1" applyBorder="1" applyAlignment="1">
      <alignment vertical="center" wrapText="1"/>
    </xf>
    <xf numFmtId="4" fontId="7" fillId="0" borderId="14" xfId="0" applyNumberFormat="1" applyFont="1" applyBorder="1" applyAlignment="1">
      <alignment horizontal="right" vertical="center"/>
    </xf>
    <xf numFmtId="4" fontId="7" fillId="0" borderId="15" xfId="0" applyNumberFormat="1" applyFont="1" applyBorder="1" applyAlignment="1">
      <alignment horizontal="right" vertical="center" wrapText="1"/>
    </xf>
    <xf numFmtId="4" fontId="7" fillId="2" borderId="7" xfId="0" applyNumberFormat="1" applyFont="1" applyFill="1" applyBorder="1" applyAlignment="1">
      <alignment horizontal="right" vertical="center" wrapText="1"/>
    </xf>
    <xf numFmtId="4" fontId="7" fillId="2" borderId="11" xfId="0" applyNumberFormat="1" applyFont="1" applyFill="1" applyBorder="1" applyAlignment="1">
      <alignment horizontal="right" vertical="center"/>
    </xf>
    <xf numFmtId="0" fontId="3" fillId="2" borderId="7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 wrapText="1"/>
    </xf>
    <xf numFmtId="0" fontId="3" fillId="2" borderId="0" xfId="0" applyNumberFormat="1" applyFont="1" applyFill="1" applyBorder="1" applyAlignment="1">
      <alignment vertical="center" wrapText="1"/>
    </xf>
    <xf numFmtId="4" fontId="7" fillId="2" borderId="12" xfId="0" applyNumberFormat="1" applyFont="1" applyFill="1" applyBorder="1" applyAlignment="1">
      <alignment horizontal="right" vertical="center"/>
    </xf>
    <xf numFmtId="4" fontId="7" fillId="0" borderId="9" xfId="0" applyNumberFormat="1" applyFont="1" applyBorder="1" applyAlignment="1">
      <alignment horizontal="right" vertical="center"/>
    </xf>
    <xf numFmtId="4" fontId="7" fillId="0" borderId="2" xfId="0" applyNumberFormat="1" applyFont="1" applyBorder="1" applyAlignment="1">
      <alignment horizontal="right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4" fontId="5" fillId="2" borderId="9" xfId="0" applyNumberFormat="1" applyFont="1" applyFill="1" applyBorder="1" applyAlignment="1">
      <alignment horizontal="right" vertical="center"/>
    </xf>
    <xf numFmtId="4" fontId="5" fillId="2" borderId="2" xfId="0" applyNumberFormat="1" applyFont="1" applyFill="1" applyBorder="1" applyAlignment="1">
      <alignment horizontal="right" vertical="center"/>
    </xf>
    <xf numFmtId="4" fontId="7" fillId="2" borderId="0" xfId="0" applyNumberFormat="1" applyFont="1" applyFill="1" applyBorder="1" applyAlignment="1">
      <alignment horizontal="right" vertical="center"/>
    </xf>
    <xf numFmtId="4" fontId="7" fillId="2" borderId="22" xfId="0" applyNumberFormat="1" applyFont="1" applyFill="1" applyBorder="1" applyAlignment="1">
      <alignment horizontal="right" vertical="center"/>
    </xf>
    <xf numFmtId="164" fontId="9" fillId="0" borderId="18" xfId="0" applyNumberFormat="1" applyFont="1" applyBorder="1" applyAlignment="1">
      <alignment horizontal="center" vertical="center"/>
    </xf>
    <xf numFmtId="164" fontId="9" fillId="0" borderId="17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4" fontId="7" fillId="0" borderId="32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4" fontId="7" fillId="0" borderId="33" xfId="0" applyNumberFormat="1" applyFont="1" applyBorder="1" applyAlignment="1">
      <alignment horizontal="right" vertical="center"/>
    </xf>
    <xf numFmtId="4" fontId="7" fillId="0" borderId="34" xfId="0" applyNumberFormat="1" applyFont="1" applyBorder="1" applyAlignment="1">
      <alignment horizontal="right" vertical="center"/>
    </xf>
    <xf numFmtId="4" fontId="7" fillId="0" borderId="35" xfId="0" applyNumberFormat="1" applyFont="1" applyBorder="1" applyAlignment="1">
      <alignment horizontal="right" vertical="center"/>
    </xf>
    <xf numFmtId="4" fontId="7" fillId="0" borderId="31" xfId="0" applyNumberFormat="1" applyFont="1" applyFill="1" applyBorder="1" applyAlignment="1">
      <alignment horizontal="right" vertical="center" wrapText="1"/>
    </xf>
    <xf numFmtId="4" fontId="7" fillId="0" borderId="37" xfId="0" applyNumberFormat="1" applyFont="1" applyBorder="1" applyAlignment="1">
      <alignment horizontal="right" vertical="center" wrapText="1"/>
    </xf>
    <xf numFmtId="4" fontId="7" fillId="0" borderId="38" xfId="0" applyNumberFormat="1" applyFont="1" applyBorder="1" applyAlignment="1">
      <alignment horizontal="right" vertical="center" wrapText="1"/>
    </xf>
    <xf numFmtId="4" fontId="7" fillId="0" borderId="39" xfId="0" applyNumberFormat="1" applyFont="1" applyBorder="1" applyAlignment="1">
      <alignment horizontal="right" vertical="center" wrapText="1"/>
    </xf>
    <xf numFmtId="4" fontId="7" fillId="0" borderId="40" xfId="0" applyNumberFormat="1" applyFont="1" applyBorder="1" applyAlignment="1">
      <alignment horizontal="right" vertical="center" wrapText="1"/>
    </xf>
    <xf numFmtId="164" fontId="8" fillId="0" borderId="2" xfId="0" applyNumberFormat="1" applyFont="1" applyBorder="1" applyAlignment="1">
      <alignment horizontal="center" vertical="center"/>
    </xf>
    <xf numFmtId="164" fontId="8" fillId="0" borderId="41" xfId="0" applyNumberFormat="1" applyFont="1" applyBorder="1" applyAlignment="1">
      <alignment horizontal="center" vertical="center"/>
    </xf>
    <xf numFmtId="164" fontId="8" fillId="0" borderId="18" xfId="0" applyNumberFormat="1" applyFont="1" applyBorder="1" applyAlignment="1">
      <alignment horizontal="center" vertical="center"/>
    </xf>
    <xf numFmtId="164" fontId="8" fillId="0" borderId="15" xfId="0" applyNumberFormat="1" applyFont="1" applyBorder="1" applyAlignment="1">
      <alignment horizontal="center" vertical="center"/>
    </xf>
    <xf numFmtId="164" fontId="8" fillId="0" borderId="25" xfId="0" applyNumberFormat="1" applyFont="1" applyBorder="1" applyAlignment="1">
      <alignment horizontal="center" vertical="center"/>
    </xf>
    <xf numFmtId="164" fontId="9" fillId="0" borderId="41" xfId="0" applyNumberFormat="1" applyFont="1" applyFill="1" applyBorder="1" applyAlignment="1">
      <alignment horizontal="center" vertical="center"/>
    </xf>
    <xf numFmtId="164" fontId="9" fillId="0" borderId="26" xfId="0" applyNumberFormat="1" applyFont="1" applyFill="1" applyBorder="1" applyAlignment="1">
      <alignment horizontal="center" vertical="center"/>
    </xf>
    <xf numFmtId="164" fontId="10" fillId="0" borderId="18" xfId="0" applyNumberFormat="1" applyFont="1" applyFill="1" applyBorder="1" applyAlignment="1">
      <alignment horizontal="center" vertical="center"/>
    </xf>
    <xf numFmtId="164" fontId="10" fillId="0" borderId="17" xfId="0" applyNumberFormat="1" applyFont="1" applyFill="1" applyBorder="1" applyAlignment="1">
      <alignment horizontal="center" vertical="center"/>
    </xf>
    <xf numFmtId="164" fontId="10" fillId="0" borderId="26" xfId="0" applyNumberFormat="1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4" fontId="13" fillId="0" borderId="2" xfId="0" applyNumberFormat="1" applyFont="1" applyBorder="1" applyAlignment="1">
      <alignment horizontal="right" vertical="center"/>
    </xf>
    <xf numFmtId="0" fontId="15" fillId="0" borderId="14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0" fillId="0" borderId="0" xfId="0" applyNumberFormat="1" applyBorder="1"/>
    <xf numFmtId="4" fontId="0" fillId="0" borderId="0" xfId="0" applyNumberFormat="1"/>
    <xf numFmtId="165" fontId="0" fillId="0" borderId="0" xfId="0" applyNumberFormat="1"/>
    <xf numFmtId="164" fontId="10" fillId="0" borderId="2" xfId="0" applyNumberFormat="1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vertical="center" wrapText="1"/>
    </xf>
    <xf numFmtId="4" fontId="5" fillId="3" borderId="9" xfId="0" applyNumberFormat="1" applyFont="1" applyFill="1" applyBorder="1" applyAlignment="1">
      <alignment horizontal="right" vertical="center" wrapText="1"/>
    </xf>
    <xf numFmtId="4" fontId="5" fillId="3" borderId="2" xfId="0" applyNumberFormat="1" applyFont="1" applyFill="1" applyBorder="1" applyAlignment="1">
      <alignment horizontal="right" vertical="center" wrapText="1"/>
    </xf>
    <xf numFmtId="164" fontId="10" fillId="3" borderId="20" xfId="0" applyNumberFormat="1" applyFont="1" applyFill="1" applyBorder="1" applyAlignment="1">
      <alignment horizontal="center" vertical="center"/>
    </xf>
    <xf numFmtId="164" fontId="9" fillId="3" borderId="23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4" fontId="5" fillId="3" borderId="17" xfId="0" applyNumberFormat="1" applyFont="1" applyFill="1" applyBorder="1" applyAlignment="1">
      <alignment horizontal="right" vertical="center" wrapText="1"/>
    </xf>
    <xf numFmtId="164" fontId="10" fillId="3" borderId="0" xfId="0" applyNumberFormat="1" applyFont="1" applyFill="1" applyBorder="1" applyAlignment="1">
      <alignment horizontal="center" vertical="center"/>
    </xf>
    <xf numFmtId="164" fontId="9" fillId="3" borderId="2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 wrapText="1"/>
    </xf>
    <xf numFmtId="4" fontId="5" fillId="3" borderId="36" xfId="0" applyNumberFormat="1" applyFont="1" applyFill="1" applyBorder="1" applyAlignment="1">
      <alignment horizontal="right" vertical="center" wrapText="1"/>
    </xf>
    <xf numFmtId="4" fontId="5" fillId="3" borderId="23" xfId="0" applyNumberFormat="1" applyFont="1" applyFill="1" applyBorder="1" applyAlignment="1">
      <alignment horizontal="right" vertical="center" wrapText="1"/>
    </xf>
    <xf numFmtId="4" fontId="5" fillId="3" borderId="2" xfId="0" applyNumberFormat="1" applyFont="1" applyFill="1" applyBorder="1" applyAlignment="1">
      <alignment horizontal="right" vertical="center"/>
    </xf>
    <xf numFmtId="4" fontId="5" fillId="3" borderId="11" xfId="0" applyNumberFormat="1" applyFont="1" applyFill="1" applyBorder="1" applyAlignment="1">
      <alignment horizontal="right" vertical="center" wrapText="1"/>
    </xf>
    <xf numFmtId="4" fontId="5" fillId="3" borderId="17" xfId="0" applyNumberFormat="1" applyFont="1" applyFill="1" applyBorder="1" applyAlignment="1">
      <alignment horizontal="right" vertical="center"/>
    </xf>
    <xf numFmtId="0" fontId="4" fillId="3" borderId="27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vertical="center" wrapText="1"/>
    </xf>
    <xf numFmtId="4" fontId="5" fillId="3" borderId="29" xfId="0" applyNumberFormat="1" applyFont="1" applyFill="1" applyBorder="1" applyAlignment="1">
      <alignment horizontal="right" vertical="center" wrapText="1"/>
    </xf>
    <xf numFmtId="4" fontId="5" fillId="3" borderId="27" xfId="0" applyNumberFormat="1" applyFont="1" applyFill="1" applyBorder="1" applyAlignment="1">
      <alignment horizontal="right" vertical="center" wrapText="1"/>
    </xf>
    <xf numFmtId="164" fontId="10" fillId="3" borderId="14" xfId="0" applyNumberFormat="1" applyFont="1" applyFill="1" applyBorder="1" applyAlignment="1">
      <alignment horizontal="center" vertical="center"/>
    </xf>
    <xf numFmtId="4" fontId="5" fillId="3" borderId="30" xfId="0" applyNumberFormat="1" applyFont="1" applyFill="1" applyBorder="1" applyAlignment="1">
      <alignment horizontal="right" vertical="center"/>
    </xf>
    <xf numFmtId="164" fontId="9" fillId="3" borderId="14" xfId="0" applyNumberFormat="1" applyFont="1" applyFill="1" applyBorder="1" applyAlignment="1">
      <alignment horizontal="center" vertical="center"/>
    </xf>
    <xf numFmtId="4" fontId="5" fillId="3" borderId="24" xfId="0" applyNumberFormat="1" applyFont="1" applyFill="1" applyBorder="1" applyAlignment="1">
      <alignment horizontal="right" vertical="center"/>
    </xf>
    <xf numFmtId="164" fontId="10" fillId="3" borderId="25" xfId="0" applyNumberFormat="1" applyFont="1" applyFill="1" applyBorder="1" applyAlignment="1">
      <alignment horizontal="center" vertical="center"/>
    </xf>
    <xf numFmtId="4" fontId="5" fillId="3" borderId="20" xfId="0" applyNumberFormat="1" applyFont="1" applyFill="1" applyBorder="1" applyAlignment="1">
      <alignment horizontal="right" vertical="center"/>
    </xf>
    <xf numFmtId="164" fontId="10" fillId="3" borderId="2" xfId="0" applyNumberFormat="1" applyFont="1" applyFill="1" applyBorder="1" applyAlignment="1">
      <alignment horizontal="center" vertical="center"/>
    </xf>
    <xf numFmtId="4" fontId="5" fillId="3" borderId="9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wrapText="1"/>
    </xf>
    <xf numFmtId="4" fontId="7" fillId="0" borderId="11" xfId="0" applyNumberFormat="1" applyFont="1" applyBorder="1" applyAlignment="1">
      <alignment horizontal="right" vertical="center"/>
    </xf>
    <xf numFmtId="164" fontId="10" fillId="0" borderId="0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4" fontId="17" fillId="0" borderId="0" xfId="0" applyNumberFormat="1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abSelected="1" zoomScaleNormal="100" workbookViewId="0">
      <selection activeCell="E5" sqref="E5"/>
    </sheetView>
  </sheetViews>
  <sheetFormatPr defaultRowHeight="15" x14ac:dyDescent="0.25"/>
  <cols>
    <col min="1" max="1" width="20.5703125" customWidth="1"/>
    <col min="2" max="2" width="51.7109375" customWidth="1"/>
    <col min="3" max="3" width="13" customWidth="1"/>
    <col min="4" max="4" width="13.7109375" customWidth="1"/>
    <col min="5" max="5" width="11.28515625" customWidth="1"/>
    <col min="6" max="6" width="11.85546875" customWidth="1"/>
    <col min="7" max="7" width="11.28515625" customWidth="1"/>
    <col min="8" max="8" width="14.85546875" customWidth="1"/>
    <col min="9" max="9" width="16" customWidth="1"/>
    <col min="10" max="10" width="19.5703125" customWidth="1"/>
    <col min="11" max="11" width="31.28515625" customWidth="1"/>
    <col min="14" max="14" width="14.7109375" customWidth="1"/>
  </cols>
  <sheetData>
    <row r="1" spans="1:14" ht="32.25" customHeight="1" x14ac:dyDescent="0.25">
      <c r="A1" s="119" t="s">
        <v>79</v>
      </c>
      <c r="B1" s="119"/>
      <c r="C1" s="119"/>
      <c r="D1" s="119"/>
      <c r="E1" s="119"/>
      <c r="F1" s="119"/>
      <c r="G1" s="119"/>
    </row>
    <row r="2" spans="1:14" ht="15.75" thickBot="1" x14ac:dyDescent="0.3">
      <c r="A2" s="119"/>
      <c r="B2" s="119"/>
      <c r="C2" s="119"/>
      <c r="D2" s="119"/>
      <c r="E2" s="119"/>
      <c r="F2" s="119"/>
      <c r="G2" s="119"/>
    </row>
    <row r="3" spans="1:14" ht="86.25" customHeight="1" thickBot="1" x14ac:dyDescent="0.3">
      <c r="A3" s="5" t="s">
        <v>0</v>
      </c>
      <c r="B3" s="5" t="s">
        <v>1</v>
      </c>
      <c r="C3" s="80" t="s">
        <v>78</v>
      </c>
      <c r="D3" s="82" t="s">
        <v>81</v>
      </c>
      <c r="E3" s="24" t="s">
        <v>69</v>
      </c>
      <c r="F3" s="83" t="s">
        <v>80</v>
      </c>
      <c r="G3" s="18" t="s">
        <v>2</v>
      </c>
      <c r="I3" s="3"/>
    </row>
    <row r="4" spans="1:14" ht="24.95" customHeight="1" thickBot="1" x14ac:dyDescent="0.3">
      <c r="A4" s="89"/>
      <c r="B4" s="90" t="s">
        <v>3</v>
      </c>
      <c r="C4" s="91">
        <f>SUM(C5,C34)</f>
        <v>6527776.2199999997</v>
      </c>
      <c r="D4" s="92">
        <f>SUM(D5,D34)</f>
        <v>763323.5199999999</v>
      </c>
      <c r="E4" s="93">
        <f t="shared" ref="E4" si="0">D4/C4/100%</f>
        <v>0.11693469479871355</v>
      </c>
      <c r="F4" s="92">
        <f>SUM(F5,F34)</f>
        <v>585484.32000000007</v>
      </c>
      <c r="G4" s="94">
        <f>D4/F4</f>
        <v>1.3037471609828932</v>
      </c>
      <c r="H4" s="124"/>
      <c r="I4" s="3"/>
      <c r="J4" s="87"/>
      <c r="K4" s="3"/>
    </row>
    <row r="5" spans="1:14" ht="24.95" customHeight="1" thickBot="1" x14ac:dyDescent="0.3">
      <c r="A5" s="95" t="s">
        <v>4</v>
      </c>
      <c r="B5" s="96" t="s">
        <v>5</v>
      </c>
      <c r="C5" s="97">
        <f>SUM(C6,C23)</f>
        <v>3016878.6</v>
      </c>
      <c r="D5" s="97">
        <f>SUM(D6,D23)</f>
        <v>193400.81999999998</v>
      </c>
      <c r="E5" s="98">
        <f t="shared" ref="E5" si="1">D5/C5/100%</f>
        <v>6.4106265330000342E-2</v>
      </c>
      <c r="F5" s="97">
        <f>SUM(F6,F23)</f>
        <v>262731.71999999997</v>
      </c>
      <c r="G5" s="99">
        <f t="shared" ref="G5:G38" si="2">D5/F5</f>
        <v>0.73611522811177876</v>
      </c>
      <c r="H5" s="3"/>
      <c r="I5" s="85"/>
      <c r="J5" s="86"/>
    </row>
    <row r="6" spans="1:14" ht="24.95" customHeight="1" thickBot="1" x14ac:dyDescent="0.3">
      <c r="A6" s="100"/>
      <c r="B6" s="90" t="s">
        <v>6</v>
      </c>
      <c r="C6" s="91">
        <f>SUM(C7,C9,C11,C17,C22:C22)</f>
        <v>2607249.6</v>
      </c>
      <c r="D6" s="92">
        <f>SUM(D7,D9,D11,D17,D22)</f>
        <v>163729.07999999999</v>
      </c>
      <c r="E6" s="93">
        <f t="shared" ref="E6:E10" si="3">D6/C6/100%</f>
        <v>6.2797623978923994E-2</v>
      </c>
      <c r="F6" s="92">
        <f>SUM(F7,F9,F11,F17,F22)</f>
        <v>231448.97</v>
      </c>
      <c r="G6" s="94">
        <f t="shared" si="2"/>
        <v>0.70740898090840498</v>
      </c>
    </row>
    <row r="7" spans="1:14" ht="24.95" customHeight="1" thickBot="1" x14ac:dyDescent="0.3">
      <c r="A7" s="100" t="s">
        <v>7</v>
      </c>
      <c r="B7" s="90" t="s">
        <v>8</v>
      </c>
      <c r="C7" s="91">
        <f>SUM(C8)</f>
        <v>925965</v>
      </c>
      <c r="D7" s="92">
        <f>SUM(D8)</f>
        <v>87008.69</v>
      </c>
      <c r="E7" s="93">
        <f t="shared" si="3"/>
        <v>9.3965419859281946E-2</v>
      </c>
      <c r="F7" s="92">
        <f>SUM(F8)</f>
        <v>141059.48000000001</v>
      </c>
      <c r="G7" s="94">
        <f t="shared" si="2"/>
        <v>0.61682270486180724</v>
      </c>
    </row>
    <row r="8" spans="1:14" ht="24.95" customHeight="1" thickBot="1" x14ac:dyDescent="0.3">
      <c r="A8" s="12" t="s">
        <v>9</v>
      </c>
      <c r="B8" s="13" t="s">
        <v>10</v>
      </c>
      <c r="C8" s="15">
        <v>925965</v>
      </c>
      <c r="D8" s="19">
        <v>87008.69</v>
      </c>
      <c r="E8" s="27">
        <f t="shared" si="3"/>
        <v>9.3965419859281946E-2</v>
      </c>
      <c r="F8" s="19">
        <v>141059.48000000001</v>
      </c>
      <c r="G8" s="70">
        <f t="shared" si="2"/>
        <v>0.61682270486180724</v>
      </c>
    </row>
    <row r="9" spans="1:14" ht="24.95" customHeight="1" thickBot="1" x14ac:dyDescent="0.3">
      <c r="A9" s="100" t="s">
        <v>11</v>
      </c>
      <c r="B9" s="90" t="s">
        <v>12</v>
      </c>
      <c r="C9" s="91">
        <f>SUM(C10)</f>
        <v>4492</v>
      </c>
      <c r="D9" s="92">
        <f>SUM(D10)</f>
        <v>478.72</v>
      </c>
      <c r="E9" s="93">
        <f t="shared" si="3"/>
        <v>0.10657168299198576</v>
      </c>
      <c r="F9" s="92">
        <f>SUM(F10)</f>
        <v>759.27</v>
      </c>
      <c r="G9" s="94">
        <f t="shared" si="2"/>
        <v>0.63050034901945295</v>
      </c>
      <c r="N9" s="4"/>
    </row>
    <row r="10" spans="1:14" ht="24.95" customHeight="1" thickBot="1" x14ac:dyDescent="0.3">
      <c r="A10" s="12" t="s">
        <v>13</v>
      </c>
      <c r="B10" s="13" t="s">
        <v>14</v>
      </c>
      <c r="C10" s="15">
        <v>4492</v>
      </c>
      <c r="D10" s="32">
        <v>478.72</v>
      </c>
      <c r="E10" s="27">
        <f t="shared" si="3"/>
        <v>0.10657168299198576</v>
      </c>
      <c r="F10" s="32">
        <v>759.27</v>
      </c>
      <c r="G10" s="70">
        <f t="shared" si="2"/>
        <v>0.63050034901945295</v>
      </c>
      <c r="I10" s="3"/>
      <c r="N10" s="3"/>
    </row>
    <row r="11" spans="1:14" ht="24.95" customHeight="1" thickBot="1" x14ac:dyDescent="0.3">
      <c r="A11" s="100" t="s">
        <v>15</v>
      </c>
      <c r="B11" s="101" t="s">
        <v>16</v>
      </c>
      <c r="C11" s="102">
        <f>SUM(C12:C16)</f>
        <v>1214315.6000000001</v>
      </c>
      <c r="D11" s="103">
        <f>SUM(D12:D16)</f>
        <v>37886.11</v>
      </c>
      <c r="E11" s="93">
        <f t="shared" ref="E11:E21" si="4">D11/C11/100%</f>
        <v>3.1199558006172363E-2</v>
      </c>
      <c r="F11" s="92">
        <f>SUM(F12:F16)</f>
        <v>41005.99</v>
      </c>
      <c r="G11" s="94">
        <f t="shared" si="2"/>
        <v>0.92391648147014627</v>
      </c>
      <c r="N11" s="3"/>
    </row>
    <row r="12" spans="1:14" ht="24.95" customHeight="1" x14ac:dyDescent="0.25">
      <c r="A12" s="9" t="s">
        <v>17</v>
      </c>
      <c r="B12" s="58" t="s">
        <v>18</v>
      </c>
      <c r="C12" s="65">
        <v>1149160.6000000001</v>
      </c>
      <c r="D12" s="57">
        <v>13687.59</v>
      </c>
      <c r="E12" s="28">
        <f t="shared" si="4"/>
        <v>1.191094612885266E-2</v>
      </c>
      <c r="F12" s="22">
        <v>7765.68</v>
      </c>
      <c r="G12" s="71">
        <f t="shared" si="2"/>
        <v>1.7625745588280743</v>
      </c>
    </row>
    <row r="13" spans="1:14" ht="24.95" customHeight="1" x14ac:dyDescent="0.25">
      <c r="A13" s="2" t="s">
        <v>49</v>
      </c>
      <c r="B13" s="59" t="s">
        <v>46</v>
      </c>
      <c r="C13" s="66"/>
      <c r="D13" s="62">
        <v>-723</v>
      </c>
      <c r="E13" s="29"/>
      <c r="F13" s="20">
        <v>30.23</v>
      </c>
      <c r="G13" s="72">
        <f t="shared" si="2"/>
        <v>-23.916639100231556</v>
      </c>
      <c r="J13" t="s">
        <v>66</v>
      </c>
    </row>
    <row r="14" spans="1:14" ht="24.95" customHeight="1" x14ac:dyDescent="0.25">
      <c r="A14" s="6" t="s">
        <v>54</v>
      </c>
      <c r="B14" s="60" t="s">
        <v>55</v>
      </c>
      <c r="C14" s="67"/>
      <c r="D14" s="63"/>
      <c r="E14" s="25"/>
      <c r="F14" s="23"/>
      <c r="G14" s="73"/>
    </row>
    <row r="15" spans="1:14" ht="24.95" customHeight="1" x14ac:dyDescent="0.25">
      <c r="A15" s="6" t="s">
        <v>47</v>
      </c>
      <c r="B15" s="59" t="s">
        <v>48</v>
      </c>
      <c r="C15" s="68">
        <v>60864</v>
      </c>
      <c r="D15" s="62">
        <v>23749.52</v>
      </c>
      <c r="E15" s="29">
        <f t="shared" si="4"/>
        <v>0.39020636172450052</v>
      </c>
      <c r="F15" s="20">
        <v>32821.870000000003</v>
      </c>
      <c r="G15" s="72">
        <f t="shared" si="2"/>
        <v>0.72358826599459436</v>
      </c>
    </row>
    <row r="16" spans="1:14" ht="36.75" customHeight="1" thickBot="1" x14ac:dyDescent="0.3">
      <c r="A16" s="6" t="s">
        <v>74</v>
      </c>
      <c r="B16" s="61" t="s">
        <v>75</v>
      </c>
      <c r="C16" s="69">
        <v>4291</v>
      </c>
      <c r="D16" s="64">
        <v>1172</v>
      </c>
      <c r="E16" s="27"/>
      <c r="F16" s="19">
        <v>388.21</v>
      </c>
      <c r="G16" s="74"/>
    </row>
    <row r="17" spans="1:14" ht="24.95" customHeight="1" thickBot="1" x14ac:dyDescent="0.3">
      <c r="A17" s="100" t="s">
        <v>19</v>
      </c>
      <c r="B17" s="90" t="s">
        <v>20</v>
      </c>
      <c r="C17" s="91">
        <f>SUM(C18:C19)</f>
        <v>439317</v>
      </c>
      <c r="D17" s="92">
        <f>SUM(D18:D19)</f>
        <v>31360.13</v>
      </c>
      <c r="E17" s="93">
        <f t="shared" si="4"/>
        <v>7.1383829899594145E-2</v>
      </c>
      <c r="F17" s="92">
        <f>SUM(F18:F19)</f>
        <v>45341.26</v>
      </c>
      <c r="G17" s="94">
        <f t="shared" si="2"/>
        <v>0.69164663708066343</v>
      </c>
    </row>
    <row r="18" spans="1:14" ht="24.95" customHeight="1" thickBot="1" x14ac:dyDescent="0.3">
      <c r="A18" s="12" t="s">
        <v>43</v>
      </c>
      <c r="B18" s="13" t="s">
        <v>42</v>
      </c>
      <c r="C18" s="15">
        <v>212053</v>
      </c>
      <c r="D18" s="35">
        <v>8742.16</v>
      </c>
      <c r="E18" s="27">
        <f t="shared" si="4"/>
        <v>4.1226297199285084E-2</v>
      </c>
      <c r="F18" s="35">
        <v>9495.4699999999993</v>
      </c>
      <c r="G18" s="70">
        <f t="shared" si="2"/>
        <v>0.92066638091637387</v>
      </c>
    </row>
    <row r="19" spans="1:14" ht="24.95" customHeight="1" thickBot="1" x14ac:dyDescent="0.3">
      <c r="A19" s="100" t="s">
        <v>45</v>
      </c>
      <c r="B19" s="90" t="s">
        <v>44</v>
      </c>
      <c r="C19" s="91">
        <f>SUM(C20:C21)</f>
        <v>227264</v>
      </c>
      <c r="D19" s="92">
        <f>SUM(D20:D21)</f>
        <v>22617.97</v>
      </c>
      <c r="E19" s="93">
        <f t="shared" si="4"/>
        <v>9.952288967896368E-2</v>
      </c>
      <c r="F19" s="92">
        <f>SUM(F20:F21)</f>
        <v>35845.79</v>
      </c>
      <c r="G19" s="94">
        <f t="shared" si="2"/>
        <v>0.6309798165977093</v>
      </c>
    </row>
    <row r="20" spans="1:14" ht="24.95" customHeight="1" x14ac:dyDescent="0.25">
      <c r="A20" s="9" t="s">
        <v>57</v>
      </c>
      <c r="B20" s="10" t="s">
        <v>58</v>
      </c>
      <c r="C20" s="16">
        <v>204538</v>
      </c>
      <c r="D20" s="36">
        <v>21577.23</v>
      </c>
      <c r="E20" s="28">
        <f t="shared" si="4"/>
        <v>0.10549252461645268</v>
      </c>
      <c r="F20" s="36">
        <v>35421.75</v>
      </c>
      <c r="G20" s="75">
        <f t="shared" si="2"/>
        <v>0.6091520040652989</v>
      </c>
    </row>
    <row r="21" spans="1:14" ht="24.95" customHeight="1" thickBot="1" x14ac:dyDescent="0.3">
      <c r="A21" s="6" t="s">
        <v>56</v>
      </c>
      <c r="B21" s="8" t="s">
        <v>59</v>
      </c>
      <c r="C21" s="14">
        <v>22726</v>
      </c>
      <c r="D21" s="30">
        <v>1040.74</v>
      </c>
      <c r="E21" s="28">
        <f t="shared" si="4"/>
        <v>4.5795124526973513E-2</v>
      </c>
      <c r="F21" s="30">
        <v>424.04</v>
      </c>
      <c r="G21" s="76">
        <f t="shared" si="2"/>
        <v>2.4543439298179415</v>
      </c>
      <c r="H21" s="84"/>
      <c r="I21" s="4"/>
    </row>
    <row r="22" spans="1:14" ht="24.95" customHeight="1" thickBot="1" x14ac:dyDescent="0.3">
      <c r="A22" s="100" t="s">
        <v>21</v>
      </c>
      <c r="B22" s="90" t="s">
        <v>22</v>
      </c>
      <c r="C22" s="91">
        <v>23160</v>
      </c>
      <c r="D22" s="104">
        <v>6995.43</v>
      </c>
      <c r="E22" s="93">
        <f t="shared" ref="E22" si="5">D22/C22/100%</f>
        <v>0.3020479274611399</v>
      </c>
      <c r="F22" s="104">
        <v>3282.97</v>
      </c>
      <c r="G22" s="94">
        <f t="shared" si="2"/>
        <v>2.1308236139836798</v>
      </c>
    </row>
    <row r="23" spans="1:14" ht="24.95" customHeight="1" thickBot="1" x14ac:dyDescent="0.3">
      <c r="A23" s="89"/>
      <c r="B23" s="90" t="s">
        <v>23</v>
      </c>
      <c r="C23" s="92">
        <f>SUM(C24,C25,C26,C27,C32,C33)</f>
        <v>409629</v>
      </c>
      <c r="D23" s="92">
        <f>SUM(D24,D25,D26,D27,D32,D33)</f>
        <v>29671.739999999998</v>
      </c>
      <c r="E23" s="93">
        <f t="shared" ref="E23:E31" si="6">D23/C23/100%</f>
        <v>7.2435642984261361E-2</v>
      </c>
      <c r="F23" s="92">
        <f>SUM(F24,F25,F26,F27,F32,F33)</f>
        <v>31282.749999999996</v>
      </c>
      <c r="G23" s="94">
        <f t="shared" si="2"/>
        <v>0.94850165027051658</v>
      </c>
    </row>
    <row r="24" spans="1:14" ht="24.95" customHeight="1" thickBot="1" x14ac:dyDescent="0.3">
      <c r="A24" s="100" t="s">
        <v>24</v>
      </c>
      <c r="B24" s="90" t="s">
        <v>25</v>
      </c>
      <c r="C24" s="91">
        <v>324780</v>
      </c>
      <c r="D24" s="104">
        <v>20040.919999999998</v>
      </c>
      <c r="E24" s="93">
        <f t="shared" si="6"/>
        <v>6.1706139540612104E-2</v>
      </c>
      <c r="F24" s="104">
        <v>20212.759999999998</v>
      </c>
      <c r="G24" s="94">
        <f t="shared" si="2"/>
        <v>0.99149843959954009</v>
      </c>
    </row>
    <row r="25" spans="1:14" ht="24.95" customHeight="1" thickBot="1" x14ac:dyDescent="0.3">
      <c r="A25" s="100" t="s">
        <v>26</v>
      </c>
      <c r="B25" s="90" t="s">
        <v>27</v>
      </c>
      <c r="C25" s="91">
        <v>304</v>
      </c>
      <c r="D25" s="104">
        <v>249.07</v>
      </c>
      <c r="E25" s="93">
        <f t="shared" si="6"/>
        <v>0.81930921052631578</v>
      </c>
      <c r="F25" s="104">
        <v>68.25</v>
      </c>
      <c r="G25" s="94">
        <f t="shared" si="2"/>
        <v>3.6493772893772891</v>
      </c>
    </row>
    <row r="26" spans="1:14" ht="24.95" customHeight="1" thickBot="1" x14ac:dyDescent="0.3">
      <c r="A26" s="95" t="s">
        <v>28</v>
      </c>
      <c r="B26" s="96" t="s">
        <v>29</v>
      </c>
      <c r="C26" s="105">
        <v>200</v>
      </c>
      <c r="D26" s="106">
        <v>29.09</v>
      </c>
      <c r="E26" s="98">
        <f t="shared" si="6"/>
        <v>0.14545</v>
      </c>
      <c r="F26" s="106">
        <v>929.53</v>
      </c>
      <c r="G26" s="99">
        <f t="shared" si="2"/>
        <v>3.129538584015578E-2</v>
      </c>
    </row>
    <row r="27" spans="1:14" ht="24.95" customHeight="1" x14ac:dyDescent="0.25">
      <c r="A27" s="107" t="s">
        <v>30</v>
      </c>
      <c r="B27" s="108" t="s">
        <v>31</v>
      </c>
      <c r="C27" s="109">
        <f>SUM(C28:C31)</f>
        <v>72500</v>
      </c>
      <c r="D27" s="110">
        <f>SUM(D28:D31)</f>
        <v>5734.17</v>
      </c>
      <c r="E27" s="111">
        <f t="shared" si="6"/>
        <v>7.9091999999999996E-2</v>
      </c>
      <c r="F27" s="112">
        <f>SUM(F28:F31)</f>
        <v>8118.14</v>
      </c>
      <c r="G27" s="113">
        <f t="shared" si="2"/>
        <v>0.70634036860660199</v>
      </c>
    </row>
    <row r="28" spans="1:14" ht="24.95" customHeight="1" x14ac:dyDescent="0.25">
      <c r="A28" s="40" t="s">
        <v>64</v>
      </c>
      <c r="B28" s="56" t="s">
        <v>61</v>
      </c>
      <c r="C28" s="42"/>
      <c r="D28" s="45"/>
      <c r="E28" s="77"/>
      <c r="F28" s="53"/>
      <c r="G28" s="54"/>
    </row>
    <row r="29" spans="1:14" ht="66" customHeight="1" x14ac:dyDescent="0.25">
      <c r="A29" s="33" t="s">
        <v>60</v>
      </c>
      <c r="B29" s="34" t="s">
        <v>62</v>
      </c>
      <c r="C29" s="37">
        <v>51800</v>
      </c>
      <c r="D29" s="38">
        <v>5734.17</v>
      </c>
      <c r="E29" s="78">
        <f t="shared" si="6"/>
        <v>0.11069826254826255</v>
      </c>
      <c r="F29" s="52">
        <v>865.75</v>
      </c>
      <c r="G29" s="54">
        <f>D29/F29</f>
        <v>6.623355472133988</v>
      </c>
      <c r="K29" s="44"/>
    </row>
    <row r="30" spans="1:14" ht="48" customHeight="1" x14ac:dyDescent="0.25">
      <c r="A30" s="40" t="s">
        <v>70</v>
      </c>
      <c r="B30" s="41" t="s">
        <v>63</v>
      </c>
      <c r="C30" s="42">
        <v>12700</v>
      </c>
      <c r="D30" s="45"/>
      <c r="E30" s="77">
        <f t="shared" si="6"/>
        <v>0</v>
      </c>
      <c r="F30" s="53"/>
      <c r="G30" s="54"/>
      <c r="N30" s="43"/>
    </row>
    <row r="31" spans="1:14" ht="57.75" customHeight="1" thickBot="1" x14ac:dyDescent="0.3">
      <c r="A31" s="33" t="s">
        <v>71</v>
      </c>
      <c r="B31" s="39" t="s">
        <v>65</v>
      </c>
      <c r="C31" s="37">
        <v>8000</v>
      </c>
      <c r="D31" s="38"/>
      <c r="E31" s="79">
        <f t="shared" si="6"/>
        <v>0</v>
      </c>
      <c r="F31" s="52">
        <v>7252.39</v>
      </c>
      <c r="G31" s="55">
        <f t="shared" ref="G31" si="7">D31/F31</f>
        <v>0</v>
      </c>
    </row>
    <row r="32" spans="1:14" ht="24.95" customHeight="1" thickBot="1" x14ac:dyDescent="0.3">
      <c r="A32" s="100" t="s">
        <v>32</v>
      </c>
      <c r="B32" s="90" t="s">
        <v>33</v>
      </c>
      <c r="C32" s="91">
        <v>11835</v>
      </c>
      <c r="D32" s="114">
        <v>3618.49</v>
      </c>
      <c r="E32" s="115">
        <f t="shared" ref="E32:E33" si="8">D32/C32/100%</f>
        <v>0.30574482467258129</v>
      </c>
      <c r="F32" s="116">
        <v>1862.28</v>
      </c>
      <c r="G32" s="99">
        <f t="shared" si="2"/>
        <v>1.9430429366153317</v>
      </c>
    </row>
    <row r="33" spans="1:11" ht="24.95" customHeight="1" thickBot="1" x14ac:dyDescent="0.3">
      <c r="A33" s="100" t="s">
        <v>76</v>
      </c>
      <c r="B33" s="90" t="s">
        <v>77</v>
      </c>
      <c r="C33" s="91">
        <v>10</v>
      </c>
      <c r="D33" s="104"/>
      <c r="E33" s="117">
        <f t="shared" si="8"/>
        <v>0</v>
      </c>
      <c r="F33" s="104">
        <v>91.79</v>
      </c>
      <c r="G33" s="99"/>
    </row>
    <row r="34" spans="1:11" ht="24.95" customHeight="1" thickBot="1" x14ac:dyDescent="0.3">
      <c r="A34" s="100" t="s">
        <v>34</v>
      </c>
      <c r="B34" s="90" t="s">
        <v>35</v>
      </c>
      <c r="C34" s="118">
        <f>SUM(C36:C41)</f>
        <v>3510897.6199999996</v>
      </c>
      <c r="D34" s="104">
        <f>SUM(D36:D41)</f>
        <v>569922.69999999995</v>
      </c>
      <c r="E34" s="93">
        <f t="shared" ref="E34:E35" si="9">D34/C34/100%</f>
        <v>0.16232962668959855</v>
      </c>
      <c r="F34" s="104">
        <f>SUM(F36:F41)</f>
        <v>322752.60000000003</v>
      </c>
      <c r="G34" s="94">
        <f t="shared" si="2"/>
        <v>1.7658190824798929</v>
      </c>
      <c r="H34" s="3"/>
      <c r="I34" s="3"/>
    </row>
    <row r="35" spans="1:11" ht="24.95" customHeight="1" thickBot="1" x14ac:dyDescent="0.3">
      <c r="A35" s="100" t="s">
        <v>36</v>
      </c>
      <c r="B35" s="90" t="s">
        <v>37</v>
      </c>
      <c r="C35" s="118">
        <f>SUM(C36:C39)</f>
        <v>3517162.82</v>
      </c>
      <c r="D35" s="104">
        <f>SUM(D36:D39)</f>
        <v>573849.25</v>
      </c>
      <c r="E35" s="93">
        <f t="shared" si="9"/>
        <v>0.1631568623257538</v>
      </c>
      <c r="F35" s="104">
        <f>SUM(F36:F39)</f>
        <v>321645.33</v>
      </c>
      <c r="G35" s="94">
        <f t="shared" si="2"/>
        <v>1.7841056482927951</v>
      </c>
    </row>
    <row r="36" spans="1:11" ht="24.95" customHeight="1" thickBot="1" x14ac:dyDescent="0.3">
      <c r="A36" s="48" t="s">
        <v>67</v>
      </c>
      <c r="B36" s="49" t="s">
        <v>68</v>
      </c>
      <c r="C36" s="50"/>
      <c r="D36" s="51"/>
      <c r="E36" s="26"/>
      <c r="F36" s="51"/>
      <c r="G36" s="31"/>
    </row>
    <row r="37" spans="1:11" ht="24.95" customHeight="1" thickBot="1" x14ac:dyDescent="0.3">
      <c r="A37" s="11" t="s">
        <v>50</v>
      </c>
      <c r="B37" s="7" t="s">
        <v>38</v>
      </c>
      <c r="C37" s="46">
        <v>1538060.69</v>
      </c>
      <c r="D37" s="47">
        <v>247060.49</v>
      </c>
      <c r="E37" s="26">
        <f>D37/C37/100%</f>
        <v>0.16063117119260098</v>
      </c>
      <c r="F37" s="47">
        <v>28486.69</v>
      </c>
      <c r="G37" s="31">
        <f t="shared" si="2"/>
        <v>8.672839491004396</v>
      </c>
    </row>
    <row r="38" spans="1:11" ht="24.95" customHeight="1" thickBot="1" x14ac:dyDescent="0.3">
      <c r="A38" s="122" t="s">
        <v>51</v>
      </c>
      <c r="B38" s="123" t="s">
        <v>39</v>
      </c>
      <c r="C38" s="120">
        <v>1835479.27</v>
      </c>
      <c r="D38" s="19">
        <v>300465.06</v>
      </c>
      <c r="E38" s="121">
        <f>D38/C38/100%</f>
        <v>0.16369842193859263</v>
      </c>
      <c r="F38" s="19">
        <v>293158.64</v>
      </c>
      <c r="G38" s="55">
        <f t="shared" si="2"/>
        <v>1.0249230928346509</v>
      </c>
      <c r="I38" s="3"/>
      <c r="J38" s="4"/>
      <c r="K38" s="4"/>
    </row>
    <row r="39" spans="1:11" ht="24.95" customHeight="1" thickBot="1" x14ac:dyDescent="0.3">
      <c r="A39" s="11" t="s">
        <v>52</v>
      </c>
      <c r="B39" s="7" t="s">
        <v>53</v>
      </c>
      <c r="C39" s="46">
        <v>143622.85999999999</v>
      </c>
      <c r="D39" s="47">
        <v>26323.7</v>
      </c>
      <c r="E39" s="121">
        <f>D39/C39/100%</f>
        <v>0.1832834967915275</v>
      </c>
      <c r="F39" s="47"/>
      <c r="G39" s="31"/>
      <c r="I39" s="3"/>
      <c r="J39" s="4"/>
      <c r="K39" s="4"/>
    </row>
    <row r="40" spans="1:11" ht="24.95" customHeight="1" thickBot="1" x14ac:dyDescent="0.3">
      <c r="A40" s="11" t="s">
        <v>72</v>
      </c>
      <c r="B40" s="7" t="s">
        <v>73</v>
      </c>
      <c r="C40" s="46">
        <v>765.44</v>
      </c>
      <c r="D40" s="47">
        <v>3104.09</v>
      </c>
      <c r="E40" s="88">
        <f t="shared" ref="E40:E41" si="10">D40/C40/100%</f>
        <v>4.0553015259197327</v>
      </c>
      <c r="F40" s="47">
        <v>2326.56</v>
      </c>
      <c r="G40" s="31"/>
      <c r="I40" s="3"/>
      <c r="J40" s="4"/>
      <c r="K40" s="4"/>
    </row>
    <row r="41" spans="1:11" ht="36.75" thickBot="1" x14ac:dyDescent="0.3">
      <c r="A41" s="11" t="s">
        <v>40</v>
      </c>
      <c r="B41" s="7" t="s">
        <v>41</v>
      </c>
      <c r="C41" s="17">
        <v>-7030.64</v>
      </c>
      <c r="D41" s="81">
        <v>-7030.64</v>
      </c>
      <c r="E41" s="88">
        <f t="shared" si="10"/>
        <v>1</v>
      </c>
      <c r="F41" s="21">
        <v>-1219.29</v>
      </c>
      <c r="G41" s="31">
        <f>D41/F41</f>
        <v>5.7661753971573626</v>
      </c>
      <c r="I41" s="4"/>
      <c r="J41" s="4"/>
      <c r="K41" s="3"/>
    </row>
    <row r="43" spans="1:11" x14ac:dyDescent="0.25">
      <c r="A43" s="1"/>
    </row>
  </sheetData>
  <mergeCells count="1">
    <mergeCell ref="A1:G2"/>
  </mergeCells>
  <pageMargins left="0.70866141732283472" right="0" top="0.74803149606299213" bottom="0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Татьяна</cp:lastModifiedBy>
  <cp:lastPrinted>2023-02-07T08:00:03Z</cp:lastPrinted>
  <dcterms:created xsi:type="dcterms:W3CDTF">2017-12-11T14:03:53Z</dcterms:created>
  <dcterms:modified xsi:type="dcterms:W3CDTF">2025-03-07T11:34:58Z</dcterms:modified>
</cp:coreProperties>
</file>